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ROUPS\COMPENSATION\Comp Unit\Salary Grades\2020\"/>
    </mc:Choice>
  </mc:AlternateContent>
  <bookViews>
    <workbookView xWindow="0" yWindow="0" windowWidth="26085" windowHeight="10875"/>
  </bookViews>
  <sheets>
    <sheet name="2019 Salary Rang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2" i="1"/>
  <c r="E2" i="1" l="1"/>
  <c r="F2" i="1"/>
  <c r="G2" i="1"/>
  <c r="H2" i="1"/>
  <c r="I2" i="1"/>
  <c r="J2" i="1"/>
  <c r="K2" i="1"/>
  <c r="L2" i="1"/>
  <c r="N2" i="1"/>
  <c r="E3" i="1"/>
  <c r="F3" i="1"/>
  <c r="G3" i="1"/>
  <c r="H3" i="1"/>
  <c r="I3" i="1"/>
  <c r="J3" i="1"/>
  <c r="K3" i="1"/>
  <c r="L3" i="1" s="1"/>
  <c r="N3" i="1"/>
  <c r="E4" i="1"/>
  <c r="F4" i="1"/>
  <c r="G4" i="1"/>
  <c r="H4" i="1"/>
  <c r="I4" i="1"/>
  <c r="J4" i="1"/>
  <c r="K4" i="1"/>
  <c r="L4" i="1" s="1"/>
  <c r="N4" i="1"/>
  <c r="E5" i="1"/>
  <c r="F5" i="1"/>
  <c r="G5" i="1"/>
  <c r="H5" i="1"/>
  <c r="I5" i="1"/>
  <c r="J5" i="1"/>
  <c r="K5" i="1"/>
  <c r="L5" i="1" s="1"/>
  <c r="N5" i="1"/>
  <c r="E6" i="1"/>
  <c r="F6" i="1"/>
  <c r="G6" i="1"/>
  <c r="H6" i="1"/>
  <c r="I6" i="1"/>
  <c r="J6" i="1"/>
  <c r="K6" i="1"/>
  <c r="L6" i="1" s="1"/>
  <c r="N6" i="1"/>
  <c r="E7" i="1"/>
  <c r="F7" i="1"/>
  <c r="G7" i="1"/>
  <c r="H7" i="1"/>
  <c r="I7" i="1"/>
  <c r="J7" i="1"/>
  <c r="K7" i="1"/>
  <c r="L7" i="1"/>
  <c r="N7" i="1"/>
  <c r="E8" i="1"/>
  <c r="F8" i="1"/>
  <c r="G8" i="1"/>
  <c r="H8" i="1"/>
  <c r="I8" i="1"/>
  <c r="J8" i="1"/>
  <c r="K8" i="1"/>
  <c r="L8" i="1"/>
  <c r="N8" i="1"/>
  <c r="E9" i="1"/>
  <c r="F9" i="1"/>
  <c r="G9" i="1"/>
  <c r="H9" i="1"/>
  <c r="I9" i="1"/>
  <c r="J9" i="1"/>
  <c r="K9" i="1"/>
  <c r="L9" i="1" s="1"/>
  <c r="N9" i="1"/>
  <c r="E10" i="1"/>
  <c r="F10" i="1"/>
  <c r="G10" i="1"/>
  <c r="H10" i="1"/>
  <c r="I10" i="1"/>
  <c r="J10" i="1"/>
  <c r="K10" i="1"/>
  <c r="L10" i="1"/>
  <c r="N10" i="1"/>
  <c r="E11" i="1"/>
  <c r="F11" i="1"/>
  <c r="G11" i="1"/>
  <c r="H11" i="1"/>
  <c r="I11" i="1"/>
  <c r="J11" i="1"/>
  <c r="K11" i="1"/>
  <c r="L11" i="1" s="1"/>
  <c r="N11" i="1"/>
  <c r="E12" i="1"/>
  <c r="F12" i="1"/>
  <c r="G12" i="1"/>
  <c r="H12" i="1"/>
  <c r="I12" i="1"/>
  <c r="J12" i="1"/>
  <c r="K12" i="1"/>
  <c r="L12" i="1" s="1"/>
  <c r="N12" i="1"/>
  <c r="E13" i="1"/>
  <c r="F13" i="1"/>
  <c r="G13" i="1"/>
  <c r="H13" i="1"/>
  <c r="I13" i="1"/>
  <c r="J13" i="1"/>
  <c r="K13" i="1"/>
  <c r="L13" i="1" s="1"/>
  <c r="N13" i="1"/>
  <c r="E14" i="1"/>
  <c r="F14" i="1"/>
  <c r="G14" i="1"/>
  <c r="H14" i="1"/>
  <c r="I14" i="1"/>
  <c r="J14" i="1"/>
  <c r="K14" i="1"/>
  <c r="L14" i="1" s="1"/>
  <c r="N14" i="1"/>
  <c r="E15" i="1"/>
  <c r="F15" i="1"/>
  <c r="G15" i="1"/>
  <c r="H15" i="1"/>
  <c r="I15" i="1"/>
  <c r="J15" i="1"/>
  <c r="K15" i="1"/>
  <c r="L15" i="1"/>
  <c r="N15" i="1"/>
  <c r="E16" i="1"/>
  <c r="F16" i="1"/>
  <c r="G16" i="1"/>
  <c r="H16" i="1"/>
  <c r="I16" i="1"/>
  <c r="J16" i="1"/>
  <c r="K16" i="1"/>
  <c r="L16" i="1"/>
  <c r="N16" i="1"/>
  <c r="E17" i="1"/>
  <c r="F17" i="1"/>
  <c r="G17" i="1"/>
  <c r="H17" i="1"/>
  <c r="I17" i="1"/>
  <c r="J17" i="1"/>
  <c r="K17" i="1"/>
  <c r="L17" i="1" s="1"/>
  <c r="N17" i="1"/>
</calcChain>
</file>

<file path=xl/sharedStrings.xml><?xml version="1.0" encoding="utf-8"?>
<sst xmlns="http://schemas.openxmlformats.org/spreadsheetml/2006/main" count="14" uniqueCount="14">
  <si>
    <t>CT Grade</t>
  </si>
  <si>
    <t>Range Spread</t>
  </si>
  <si>
    <t>Hourly MIN</t>
  </si>
  <si>
    <t>Hourly MID</t>
  </si>
  <si>
    <t>Hourly MAX</t>
  </si>
  <si>
    <t>Annual 25th Percentile</t>
  </si>
  <si>
    <t>Monthly 25th Percentile</t>
  </si>
  <si>
    <t>Annual 
MIN</t>
  </si>
  <si>
    <t>Annual 
MID</t>
  </si>
  <si>
    <t>Annual 
MAX</t>
  </si>
  <si>
    <t>Monthly 
MIN</t>
  </si>
  <si>
    <t>Monthly 
MID</t>
  </si>
  <si>
    <t>Monthly 
MAX</t>
  </si>
  <si>
    <t>Hourly 25th Percentile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</si>
</sst>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0000"/>
      <name val="Calibri"/>
      <family val="2"/>
    </font>
    <font>
      <i/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5" fontId="0" fillId="0" borderId="0" xfId="0" applyNumberFormat="1"/>
    <xf numFmtId="0" fontId="1" fillId="6" borderId="3" xfId="0" applyFont="1" applyFill="1" applyBorder="1" applyAlignment="1">
      <alignment horizontal="center" vertical="center" wrapText="1"/>
    </xf>
    <xf numFmtId="165" fontId="1" fillId="6" borderId="3" xfId="0" applyNumberFormat="1" applyFont="1" applyFill="1" applyBorder="1" applyAlignment="1">
      <alignment horizontal="center" vertical="center" wrapText="1"/>
    </xf>
    <xf numFmtId="164" fontId="3" fillId="8" borderId="3" xfId="0" applyNumberFormat="1" applyFont="1" applyFill="1" applyBorder="1" applyAlignment="1">
      <alignment horizontal="center" vertical="center" wrapText="1"/>
    </xf>
    <xf numFmtId="8" fontId="4" fillId="5" borderId="4" xfId="0" applyNumberFormat="1" applyFont="1" applyFill="1" applyBorder="1" applyAlignment="1">
      <alignment horizontal="center" wrapText="1" readingOrder="1"/>
    </xf>
    <xf numFmtId="8" fontId="4" fillId="5" borderId="5" xfId="0" applyNumberFormat="1" applyFont="1" applyFill="1" applyBorder="1" applyAlignment="1">
      <alignment horizontal="center" wrapText="1" readingOrder="1"/>
    </xf>
    <xf numFmtId="8" fontId="4" fillId="5" borderId="6" xfId="0" applyNumberFormat="1" applyFont="1" applyFill="1" applyBorder="1" applyAlignment="1">
      <alignment horizontal="center" wrapText="1" readingOrder="1"/>
    </xf>
    <xf numFmtId="8" fontId="4" fillId="5" borderId="7" xfId="0" applyNumberFormat="1" applyFont="1" applyFill="1" applyBorder="1" applyAlignment="1">
      <alignment horizontal="center" wrapText="1" readingOrder="1"/>
    </xf>
    <xf numFmtId="8" fontId="4" fillId="5" borderId="1" xfId="0" applyNumberFormat="1" applyFont="1" applyFill="1" applyBorder="1" applyAlignment="1">
      <alignment horizontal="center" wrapText="1" readingOrder="1"/>
    </xf>
    <xf numFmtId="8" fontId="4" fillId="5" borderId="8" xfId="0" applyNumberFormat="1" applyFont="1" applyFill="1" applyBorder="1" applyAlignment="1">
      <alignment horizontal="center" wrapText="1" readingOrder="1"/>
    </xf>
    <xf numFmtId="8" fontId="4" fillId="5" borderId="9" xfId="0" applyNumberFormat="1" applyFont="1" applyFill="1" applyBorder="1" applyAlignment="1">
      <alignment horizontal="center" wrapText="1" readingOrder="1"/>
    </xf>
    <xf numFmtId="8" fontId="4" fillId="5" borderId="10" xfId="0" applyNumberFormat="1" applyFont="1" applyFill="1" applyBorder="1" applyAlignment="1">
      <alignment horizontal="center" wrapText="1" readingOrder="1"/>
    </xf>
    <xf numFmtId="8" fontId="4" fillId="5" borderId="11" xfId="0" applyNumberFormat="1" applyFont="1" applyFill="1" applyBorder="1" applyAlignment="1">
      <alignment horizontal="center" wrapText="1" readingOrder="1"/>
    </xf>
    <xf numFmtId="165" fontId="0" fillId="7" borderId="4" xfId="0" applyNumberFormat="1" applyFill="1" applyBorder="1" applyAlignment="1">
      <alignment horizontal="center"/>
    </xf>
    <xf numFmtId="165" fontId="0" fillId="7" borderId="5" xfId="0" applyNumberFormat="1" applyFill="1" applyBorder="1" applyAlignment="1">
      <alignment horizontal="center"/>
    </xf>
    <xf numFmtId="165" fontId="0" fillId="7" borderId="6" xfId="0" applyNumberFormat="1" applyFill="1" applyBorder="1" applyAlignment="1">
      <alignment horizontal="center"/>
    </xf>
    <xf numFmtId="165" fontId="0" fillId="7" borderId="7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7" borderId="8" xfId="0" applyNumberFormat="1" applyFill="1" applyBorder="1" applyAlignment="1">
      <alignment horizontal="center"/>
    </xf>
    <xf numFmtId="165" fontId="0" fillId="7" borderId="9" xfId="0" applyNumberFormat="1" applyFill="1" applyBorder="1" applyAlignment="1">
      <alignment horizontal="center"/>
    </xf>
    <xf numFmtId="165" fontId="0" fillId="7" borderId="10" xfId="0" applyNumberFormat="1" applyFill="1" applyBorder="1" applyAlignment="1">
      <alignment horizontal="center"/>
    </xf>
    <xf numFmtId="165" fontId="0" fillId="7" borderId="11" xfId="0" applyNumberFormat="1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4" borderId="9" xfId="0" applyNumberFormat="1" applyFill="1" applyBorder="1" applyAlignment="1">
      <alignment horizontal="center"/>
    </xf>
    <xf numFmtId="165" fontId="0" fillId="4" borderId="10" xfId="0" applyNumberFormat="1" applyFill="1" applyBorder="1" applyAlignment="1">
      <alignment horizontal="center"/>
    </xf>
    <xf numFmtId="164" fontId="2" fillId="9" borderId="4" xfId="0" applyNumberFormat="1" applyFont="1" applyFill="1" applyBorder="1" applyAlignment="1">
      <alignment horizontal="center" wrapText="1"/>
    </xf>
    <xf numFmtId="164" fontId="2" fillId="9" borderId="7" xfId="0" applyNumberFormat="1" applyFont="1" applyFill="1" applyBorder="1" applyAlignment="1">
      <alignment horizontal="center" wrapText="1"/>
    </xf>
    <xf numFmtId="164" fontId="2" fillId="9" borderId="9" xfId="0" applyNumberFormat="1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0" fontId="5" fillId="0" borderId="0" xfId="0" applyFont="1"/>
    <xf numFmtId="165" fontId="0" fillId="4" borderId="15" xfId="0" applyNumberFormat="1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165" fontId="0" fillId="4" borderId="16" xfId="0" applyNumberFormat="1" applyFill="1" applyBorder="1" applyAlignment="1">
      <alignment horizontal="center"/>
    </xf>
    <xf numFmtId="9" fontId="0" fillId="5" borderId="12" xfId="0" applyNumberFormat="1" applyFill="1" applyBorder="1" applyAlignment="1">
      <alignment horizontal="center"/>
    </xf>
    <xf numFmtId="9" fontId="0" fillId="5" borderId="13" xfId="0" applyNumberFormat="1" applyFill="1" applyBorder="1" applyAlignment="1">
      <alignment horizontal="center"/>
    </xf>
    <xf numFmtId="9" fontId="0" fillId="5" borderId="14" xfId="0" applyNumberForma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 wrapText="1"/>
    </xf>
    <xf numFmtId="164" fontId="2" fillId="9" borderId="5" xfId="0" applyNumberFormat="1" applyFont="1" applyFill="1" applyBorder="1" applyAlignment="1">
      <alignment horizontal="center" wrapText="1"/>
    </xf>
    <xf numFmtId="165" fontId="2" fillId="9" borderId="6" xfId="0" applyNumberFormat="1" applyFont="1" applyFill="1" applyBorder="1" applyAlignment="1">
      <alignment horizontal="center" wrapText="1"/>
    </xf>
    <xf numFmtId="165" fontId="2" fillId="9" borderId="8" xfId="0" applyNumberFormat="1" applyFont="1" applyFill="1" applyBorder="1" applyAlignment="1">
      <alignment horizontal="center" wrapText="1"/>
    </xf>
    <xf numFmtId="164" fontId="2" fillId="9" borderId="10" xfId="0" applyNumberFormat="1" applyFont="1" applyFill="1" applyBorder="1" applyAlignment="1">
      <alignment horizontal="center" wrapText="1"/>
    </xf>
    <xf numFmtId="165" fontId="2" fillId="9" borderId="1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7EFFF"/>
      <color rgb="FFEAD5FF"/>
      <color rgb="FFCC99FF"/>
      <color rgb="FFE1CCF0"/>
      <color rgb="FFCBA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workbookViewId="0">
      <selection activeCell="A20" sqref="A20"/>
    </sheetView>
  </sheetViews>
  <sheetFormatPr defaultRowHeight="17.850000000000001" customHeight="1" x14ac:dyDescent="0.25"/>
  <cols>
    <col min="1" max="1" width="6.5703125" customWidth="1"/>
    <col min="2" max="4" width="12.5703125" customWidth="1"/>
    <col min="5" max="7" width="11.5703125" style="6" customWidth="1"/>
    <col min="8" max="10" width="9.5703125" customWidth="1"/>
    <col min="11" max="11" width="10.7109375" customWidth="1"/>
    <col min="12" max="12" width="10.28515625" customWidth="1"/>
    <col min="13" max="13" width="9.42578125" customWidth="1"/>
    <col min="14" max="14" width="7.42578125" customWidth="1"/>
    <col min="15" max="15" width="6.85546875" customWidth="1"/>
    <col min="16" max="17" width="9" style="1"/>
    <col min="18" max="18" width="15.140625" style="1" customWidth="1"/>
  </cols>
  <sheetData>
    <row r="1" spans="1:19" s="2" customFormat="1" ht="46.5" customHeight="1" thickBot="1" x14ac:dyDescent="0.3">
      <c r="A1" s="7" t="s">
        <v>0</v>
      </c>
      <c r="B1" s="4" t="s">
        <v>7</v>
      </c>
      <c r="C1" s="4" t="s">
        <v>8</v>
      </c>
      <c r="D1" s="4" t="s">
        <v>9</v>
      </c>
      <c r="E1" s="8" t="s">
        <v>10</v>
      </c>
      <c r="F1" s="8" t="s">
        <v>11</v>
      </c>
      <c r="G1" s="8" t="s">
        <v>12</v>
      </c>
      <c r="H1" s="5" t="s">
        <v>2</v>
      </c>
      <c r="I1" s="5" t="s">
        <v>3</v>
      </c>
      <c r="J1" s="5" t="s">
        <v>4</v>
      </c>
      <c r="K1" s="9" t="s">
        <v>5</v>
      </c>
      <c r="L1" s="9" t="s">
        <v>6</v>
      </c>
      <c r="M1" s="9" t="s">
        <v>13</v>
      </c>
      <c r="N1" s="4" t="s">
        <v>1</v>
      </c>
      <c r="P1" s="3"/>
      <c r="Q1" s="3"/>
      <c r="R1" s="3"/>
      <c r="S1" s="3"/>
    </row>
    <row r="2" spans="1:19" ht="23.85" customHeight="1" x14ac:dyDescent="0.25">
      <c r="A2" s="37">
        <v>30</v>
      </c>
      <c r="B2" s="10">
        <v>136600</v>
      </c>
      <c r="C2" s="11">
        <v>239000</v>
      </c>
      <c r="D2" s="12">
        <v>341500</v>
      </c>
      <c r="E2" s="19">
        <f>ROUND((B2/12),2)</f>
        <v>11383.33</v>
      </c>
      <c r="F2" s="20">
        <f t="shared" ref="F2:G2" si="0">ROUND((C2/12),2)</f>
        <v>19916.669999999998</v>
      </c>
      <c r="G2" s="21">
        <f t="shared" si="0"/>
        <v>28458.33</v>
      </c>
      <c r="H2" s="28">
        <f>ROUND((B2/2088),2)</f>
        <v>65.42</v>
      </c>
      <c r="I2" s="29">
        <f t="shared" ref="I2:J2" si="1">ROUND((C2/2088),2)</f>
        <v>114.46</v>
      </c>
      <c r="J2" s="39">
        <f t="shared" si="1"/>
        <v>163.55000000000001</v>
      </c>
      <c r="K2" s="34">
        <f>ROUND((((D2-B2)*0.25)+B2),0)</f>
        <v>187825</v>
      </c>
      <c r="L2" s="46">
        <f>ROUND((K2/12),0)</f>
        <v>15652</v>
      </c>
      <c r="M2" s="47">
        <f>K2/2088</f>
        <v>89.954501915708818</v>
      </c>
      <c r="N2" s="42">
        <f>ROUND(((D2/B2)-1),2)</f>
        <v>1.5</v>
      </c>
      <c r="S2" s="1"/>
    </row>
    <row r="3" spans="1:19" ht="23.85" customHeight="1" x14ac:dyDescent="0.25">
      <c r="A3" s="37">
        <v>29</v>
      </c>
      <c r="B3" s="13">
        <v>119800</v>
      </c>
      <c r="C3" s="14">
        <v>209700</v>
      </c>
      <c r="D3" s="15">
        <v>299500</v>
      </c>
      <c r="E3" s="22">
        <f t="shared" ref="E3:E17" si="2">ROUND((B3/12),2)</f>
        <v>9983.33</v>
      </c>
      <c r="F3" s="23">
        <f t="shared" ref="F3:F17" si="3">ROUND((C3/12),2)</f>
        <v>17475</v>
      </c>
      <c r="G3" s="24">
        <f t="shared" ref="G3:G17" si="4">ROUND((D3/12),2)</f>
        <v>24958.33</v>
      </c>
      <c r="H3" s="30">
        <f t="shared" ref="H3:H17" si="5">ROUND((B3/2088),2)</f>
        <v>57.38</v>
      </c>
      <c r="I3" s="31">
        <f t="shared" ref="I3:I17" si="6">ROUND((C3/2088),2)</f>
        <v>100.43</v>
      </c>
      <c r="J3" s="40">
        <f t="shared" ref="J3:J17" si="7">ROUND((D3/2088),2)</f>
        <v>143.44</v>
      </c>
      <c r="K3" s="35">
        <f t="shared" ref="K3:K17" si="8">ROUND((((D3-B3)*0.25)+B3),0)</f>
        <v>164725</v>
      </c>
      <c r="L3" s="45">
        <f t="shared" ref="L3:L17" si="9">ROUND((K3/12),0)</f>
        <v>13727</v>
      </c>
      <c r="M3" s="48">
        <f t="shared" ref="M3:M17" si="10">K3/2088</f>
        <v>78.89128352490421</v>
      </c>
      <c r="N3" s="43">
        <f t="shared" ref="N3:N17" si="11">ROUND(((D3/B3)-1),2)</f>
        <v>1.5</v>
      </c>
      <c r="S3" s="1"/>
    </row>
    <row r="4" spans="1:19" ht="23.85" customHeight="1" x14ac:dyDescent="0.25">
      <c r="A4" s="37">
        <v>28</v>
      </c>
      <c r="B4" s="13">
        <v>105200</v>
      </c>
      <c r="C4" s="14">
        <v>184000</v>
      </c>
      <c r="D4" s="15">
        <v>262900</v>
      </c>
      <c r="E4" s="22">
        <f t="shared" si="2"/>
        <v>8766.67</v>
      </c>
      <c r="F4" s="23">
        <f t="shared" si="3"/>
        <v>15333.33</v>
      </c>
      <c r="G4" s="24">
        <f t="shared" si="4"/>
        <v>21908.33</v>
      </c>
      <c r="H4" s="30">
        <f t="shared" si="5"/>
        <v>50.38</v>
      </c>
      <c r="I4" s="31">
        <f t="shared" si="6"/>
        <v>88.12</v>
      </c>
      <c r="J4" s="40">
        <f t="shared" si="7"/>
        <v>125.91</v>
      </c>
      <c r="K4" s="35">
        <f t="shared" si="8"/>
        <v>144625</v>
      </c>
      <c r="L4" s="45">
        <f t="shared" si="9"/>
        <v>12052</v>
      </c>
      <c r="M4" s="48">
        <f t="shared" si="10"/>
        <v>69.264846743295024</v>
      </c>
      <c r="N4" s="43">
        <f t="shared" si="11"/>
        <v>1.5</v>
      </c>
      <c r="S4" s="1"/>
    </row>
    <row r="5" spans="1:19" ht="23.85" customHeight="1" x14ac:dyDescent="0.25">
      <c r="A5" s="37">
        <v>27</v>
      </c>
      <c r="B5" s="13">
        <v>92300</v>
      </c>
      <c r="C5" s="14">
        <v>161400</v>
      </c>
      <c r="D5" s="15">
        <v>230400</v>
      </c>
      <c r="E5" s="22">
        <f t="shared" si="2"/>
        <v>7691.67</v>
      </c>
      <c r="F5" s="23">
        <f t="shared" si="3"/>
        <v>13450</v>
      </c>
      <c r="G5" s="24">
        <f t="shared" si="4"/>
        <v>19200</v>
      </c>
      <c r="H5" s="30">
        <f t="shared" si="5"/>
        <v>44.2</v>
      </c>
      <c r="I5" s="31">
        <f t="shared" si="6"/>
        <v>77.3</v>
      </c>
      <c r="J5" s="40">
        <f t="shared" si="7"/>
        <v>110.34</v>
      </c>
      <c r="K5" s="35">
        <f t="shared" si="8"/>
        <v>126825</v>
      </c>
      <c r="L5" s="45">
        <f t="shared" si="9"/>
        <v>10569</v>
      </c>
      <c r="M5" s="48">
        <f t="shared" si="10"/>
        <v>60.739942528735632</v>
      </c>
      <c r="N5" s="43">
        <f t="shared" si="11"/>
        <v>1.5</v>
      </c>
      <c r="S5" s="1"/>
    </row>
    <row r="6" spans="1:19" ht="23.85" customHeight="1" x14ac:dyDescent="0.25">
      <c r="A6" s="37">
        <v>26</v>
      </c>
      <c r="B6" s="13">
        <v>87300</v>
      </c>
      <c r="C6" s="14">
        <v>144000</v>
      </c>
      <c r="D6" s="15">
        <v>200800</v>
      </c>
      <c r="E6" s="22">
        <f t="shared" si="2"/>
        <v>7275</v>
      </c>
      <c r="F6" s="23">
        <f t="shared" si="3"/>
        <v>12000</v>
      </c>
      <c r="G6" s="24">
        <f t="shared" si="4"/>
        <v>16733.330000000002</v>
      </c>
      <c r="H6" s="30">
        <f t="shared" si="5"/>
        <v>41.81</v>
      </c>
      <c r="I6" s="31">
        <f t="shared" si="6"/>
        <v>68.97</v>
      </c>
      <c r="J6" s="40">
        <f t="shared" si="7"/>
        <v>96.17</v>
      </c>
      <c r="K6" s="35">
        <f t="shared" si="8"/>
        <v>115675</v>
      </c>
      <c r="L6" s="45">
        <f t="shared" si="9"/>
        <v>9640</v>
      </c>
      <c r="M6" s="48">
        <f t="shared" si="10"/>
        <v>55.399904214559385</v>
      </c>
      <c r="N6" s="43">
        <f t="shared" si="11"/>
        <v>1.3</v>
      </c>
      <c r="S6" s="1"/>
    </row>
    <row r="7" spans="1:19" ht="23.85" customHeight="1" x14ac:dyDescent="0.25">
      <c r="A7" s="37">
        <v>25</v>
      </c>
      <c r="B7" s="13">
        <v>77800</v>
      </c>
      <c r="C7" s="14">
        <v>128500</v>
      </c>
      <c r="D7" s="15">
        <v>179300</v>
      </c>
      <c r="E7" s="22">
        <f t="shared" si="2"/>
        <v>6483.33</v>
      </c>
      <c r="F7" s="23">
        <f t="shared" si="3"/>
        <v>10708.33</v>
      </c>
      <c r="G7" s="24">
        <f t="shared" si="4"/>
        <v>14941.67</v>
      </c>
      <c r="H7" s="30">
        <f t="shared" si="5"/>
        <v>37.26</v>
      </c>
      <c r="I7" s="31">
        <f t="shared" si="6"/>
        <v>61.54</v>
      </c>
      <c r="J7" s="40">
        <f t="shared" si="7"/>
        <v>85.87</v>
      </c>
      <c r="K7" s="35">
        <f t="shared" si="8"/>
        <v>103175</v>
      </c>
      <c r="L7" s="45">
        <f t="shared" si="9"/>
        <v>8598</v>
      </c>
      <c r="M7" s="48">
        <f t="shared" si="10"/>
        <v>49.413314176245208</v>
      </c>
      <c r="N7" s="43">
        <f t="shared" si="11"/>
        <v>1.3</v>
      </c>
      <c r="S7" s="1"/>
    </row>
    <row r="8" spans="1:19" ht="23.85" customHeight="1" x14ac:dyDescent="0.25">
      <c r="A8" s="37">
        <v>24</v>
      </c>
      <c r="B8" s="13">
        <v>71600</v>
      </c>
      <c r="C8" s="14">
        <v>114800</v>
      </c>
      <c r="D8" s="15">
        <v>157900</v>
      </c>
      <c r="E8" s="22">
        <f t="shared" si="2"/>
        <v>5966.67</v>
      </c>
      <c r="F8" s="23">
        <f t="shared" si="3"/>
        <v>9566.67</v>
      </c>
      <c r="G8" s="24">
        <f t="shared" si="4"/>
        <v>13158.33</v>
      </c>
      <c r="H8" s="30">
        <f t="shared" si="5"/>
        <v>34.29</v>
      </c>
      <c r="I8" s="31">
        <f t="shared" si="6"/>
        <v>54.98</v>
      </c>
      <c r="J8" s="40">
        <f t="shared" si="7"/>
        <v>75.62</v>
      </c>
      <c r="K8" s="35">
        <f t="shared" si="8"/>
        <v>93175</v>
      </c>
      <c r="L8" s="45">
        <f t="shared" si="9"/>
        <v>7765</v>
      </c>
      <c r="M8" s="48">
        <f t="shared" si="10"/>
        <v>44.624042145593869</v>
      </c>
      <c r="N8" s="43">
        <f t="shared" si="11"/>
        <v>1.21</v>
      </c>
    </row>
    <row r="9" spans="1:19" ht="23.85" customHeight="1" x14ac:dyDescent="0.25">
      <c r="A9" s="37">
        <v>23</v>
      </c>
      <c r="B9" s="13">
        <v>66100</v>
      </c>
      <c r="C9" s="14">
        <v>102500</v>
      </c>
      <c r="D9" s="15">
        <v>138800</v>
      </c>
      <c r="E9" s="22">
        <f t="shared" si="2"/>
        <v>5508.33</v>
      </c>
      <c r="F9" s="23">
        <f t="shared" si="3"/>
        <v>8541.67</v>
      </c>
      <c r="G9" s="24">
        <f t="shared" si="4"/>
        <v>11566.67</v>
      </c>
      <c r="H9" s="30">
        <f t="shared" si="5"/>
        <v>31.66</v>
      </c>
      <c r="I9" s="31">
        <f t="shared" si="6"/>
        <v>49.09</v>
      </c>
      <c r="J9" s="40">
        <f t="shared" si="7"/>
        <v>66.48</v>
      </c>
      <c r="K9" s="35">
        <f t="shared" si="8"/>
        <v>84275</v>
      </c>
      <c r="L9" s="45">
        <f t="shared" si="9"/>
        <v>7023</v>
      </c>
      <c r="M9" s="48">
        <f t="shared" si="10"/>
        <v>40.361590038314176</v>
      </c>
      <c r="N9" s="43">
        <f t="shared" si="11"/>
        <v>1.1000000000000001</v>
      </c>
    </row>
    <row r="10" spans="1:19" ht="23.85" customHeight="1" x14ac:dyDescent="0.25">
      <c r="A10" s="37">
        <v>22</v>
      </c>
      <c r="B10" s="13">
        <v>60000</v>
      </c>
      <c r="C10" s="14">
        <v>91400</v>
      </c>
      <c r="D10" s="15">
        <v>122900</v>
      </c>
      <c r="E10" s="22">
        <f t="shared" si="2"/>
        <v>5000</v>
      </c>
      <c r="F10" s="23">
        <f t="shared" si="3"/>
        <v>7616.67</v>
      </c>
      <c r="G10" s="24">
        <f t="shared" si="4"/>
        <v>10241.67</v>
      </c>
      <c r="H10" s="30">
        <f t="shared" si="5"/>
        <v>28.74</v>
      </c>
      <c r="I10" s="31">
        <f t="shared" si="6"/>
        <v>43.77</v>
      </c>
      <c r="J10" s="40">
        <f t="shared" si="7"/>
        <v>58.86</v>
      </c>
      <c r="K10" s="35">
        <f t="shared" si="8"/>
        <v>75725</v>
      </c>
      <c r="L10" s="45">
        <f t="shared" si="9"/>
        <v>6310</v>
      </c>
      <c r="M10" s="48">
        <f t="shared" si="10"/>
        <v>36.26676245210728</v>
      </c>
      <c r="N10" s="43">
        <f t="shared" si="11"/>
        <v>1.05</v>
      </c>
    </row>
    <row r="11" spans="1:19" ht="23.85" customHeight="1" x14ac:dyDescent="0.25">
      <c r="A11" s="37">
        <v>21</v>
      </c>
      <c r="B11" s="13">
        <v>54500</v>
      </c>
      <c r="C11" s="14">
        <v>81800</v>
      </c>
      <c r="D11" s="15">
        <v>109100</v>
      </c>
      <c r="E11" s="22">
        <f t="shared" si="2"/>
        <v>4541.67</v>
      </c>
      <c r="F11" s="23">
        <f t="shared" si="3"/>
        <v>6816.67</v>
      </c>
      <c r="G11" s="24">
        <f t="shared" si="4"/>
        <v>9091.67</v>
      </c>
      <c r="H11" s="30">
        <f t="shared" si="5"/>
        <v>26.1</v>
      </c>
      <c r="I11" s="31">
        <f t="shared" si="6"/>
        <v>39.18</v>
      </c>
      <c r="J11" s="40">
        <f t="shared" si="7"/>
        <v>52.25</v>
      </c>
      <c r="K11" s="35">
        <f t="shared" si="8"/>
        <v>68150</v>
      </c>
      <c r="L11" s="45">
        <f t="shared" si="9"/>
        <v>5679</v>
      </c>
      <c r="M11" s="48">
        <f t="shared" si="10"/>
        <v>32.638888888888886</v>
      </c>
      <c r="N11" s="43">
        <f t="shared" si="11"/>
        <v>1</v>
      </c>
    </row>
    <row r="12" spans="1:19" ht="23.85" customHeight="1" x14ac:dyDescent="0.25">
      <c r="A12" s="37">
        <v>20</v>
      </c>
      <c r="B12" s="13">
        <v>51200</v>
      </c>
      <c r="C12" s="14">
        <v>74300</v>
      </c>
      <c r="D12" s="15">
        <v>97400</v>
      </c>
      <c r="E12" s="22">
        <f t="shared" si="2"/>
        <v>4266.67</v>
      </c>
      <c r="F12" s="23">
        <f t="shared" si="3"/>
        <v>6191.67</v>
      </c>
      <c r="G12" s="24">
        <f t="shared" si="4"/>
        <v>8116.67</v>
      </c>
      <c r="H12" s="30">
        <f t="shared" si="5"/>
        <v>24.52</v>
      </c>
      <c r="I12" s="31">
        <f t="shared" si="6"/>
        <v>35.58</v>
      </c>
      <c r="J12" s="40">
        <f t="shared" si="7"/>
        <v>46.65</v>
      </c>
      <c r="K12" s="35">
        <f t="shared" si="8"/>
        <v>62750</v>
      </c>
      <c r="L12" s="45">
        <f t="shared" si="9"/>
        <v>5229</v>
      </c>
      <c r="M12" s="48">
        <f t="shared" si="10"/>
        <v>30.052681992337163</v>
      </c>
      <c r="N12" s="43">
        <f t="shared" si="11"/>
        <v>0.9</v>
      </c>
    </row>
    <row r="13" spans="1:19" ht="23.85" customHeight="1" x14ac:dyDescent="0.25">
      <c r="A13" s="37">
        <v>19</v>
      </c>
      <c r="B13" s="13">
        <v>50300</v>
      </c>
      <c r="C13" s="14">
        <v>67400</v>
      </c>
      <c r="D13" s="15">
        <v>84400</v>
      </c>
      <c r="E13" s="22">
        <f t="shared" si="2"/>
        <v>4191.67</v>
      </c>
      <c r="F13" s="23">
        <f t="shared" si="3"/>
        <v>5616.67</v>
      </c>
      <c r="G13" s="24">
        <f t="shared" si="4"/>
        <v>7033.33</v>
      </c>
      <c r="H13" s="30">
        <f t="shared" si="5"/>
        <v>24.09</v>
      </c>
      <c r="I13" s="31">
        <f t="shared" si="6"/>
        <v>32.28</v>
      </c>
      <c r="J13" s="40">
        <f t="shared" si="7"/>
        <v>40.42</v>
      </c>
      <c r="K13" s="35">
        <f t="shared" si="8"/>
        <v>58825</v>
      </c>
      <c r="L13" s="45">
        <f t="shared" si="9"/>
        <v>4902</v>
      </c>
      <c r="M13" s="48">
        <f t="shared" si="10"/>
        <v>28.172892720306514</v>
      </c>
      <c r="N13" s="43">
        <f t="shared" si="11"/>
        <v>0.68</v>
      </c>
    </row>
    <row r="14" spans="1:19" ht="23.85" customHeight="1" x14ac:dyDescent="0.25">
      <c r="A14" s="37">
        <v>18</v>
      </c>
      <c r="B14" s="13">
        <v>48400</v>
      </c>
      <c r="C14" s="14">
        <v>61400</v>
      </c>
      <c r="D14" s="15">
        <v>74300</v>
      </c>
      <c r="E14" s="22">
        <f t="shared" si="2"/>
        <v>4033.33</v>
      </c>
      <c r="F14" s="23">
        <f t="shared" si="3"/>
        <v>5116.67</v>
      </c>
      <c r="G14" s="24">
        <f t="shared" si="4"/>
        <v>6191.67</v>
      </c>
      <c r="H14" s="30">
        <f t="shared" si="5"/>
        <v>23.18</v>
      </c>
      <c r="I14" s="31">
        <f t="shared" si="6"/>
        <v>29.41</v>
      </c>
      <c r="J14" s="40">
        <f t="shared" si="7"/>
        <v>35.58</v>
      </c>
      <c r="K14" s="35">
        <f t="shared" si="8"/>
        <v>54875</v>
      </c>
      <c r="L14" s="45">
        <f t="shared" si="9"/>
        <v>4573</v>
      </c>
      <c r="M14" s="48">
        <f t="shared" si="10"/>
        <v>26.281130268199234</v>
      </c>
      <c r="N14" s="43">
        <f t="shared" si="11"/>
        <v>0.54</v>
      </c>
    </row>
    <row r="15" spans="1:19" ht="23.85" customHeight="1" x14ac:dyDescent="0.25">
      <c r="A15" s="37">
        <v>17</v>
      </c>
      <c r="B15" s="13">
        <v>42100</v>
      </c>
      <c r="C15" s="14">
        <v>55800</v>
      </c>
      <c r="D15" s="15">
        <v>69500</v>
      </c>
      <c r="E15" s="22">
        <f t="shared" si="2"/>
        <v>3508.33</v>
      </c>
      <c r="F15" s="23">
        <f t="shared" si="3"/>
        <v>4650</v>
      </c>
      <c r="G15" s="24">
        <f t="shared" si="4"/>
        <v>5791.67</v>
      </c>
      <c r="H15" s="30">
        <f t="shared" si="5"/>
        <v>20.16</v>
      </c>
      <c r="I15" s="31">
        <f t="shared" si="6"/>
        <v>26.72</v>
      </c>
      <c r="J15" s="40">
        <f t="shared" si="7"/>
        <v>33.29</v>
      </c>
      <c r="K15" s="35">
        <f t="shared" si="8"/>
        <v>48950</v>
      </c>
      <c r="L15" s="45">
        <f t="shared" si="9"/>
        <v>4079</v>
      </c>
      <c r="M15" s="48">
        <f t="shared" si="10"/>
        <v>23.443486590038315</v>
      </c>
      <c r="N15" s="43">
        <f t="shared" si="11"/>
        <v>0.65</v>
      </c>
    </row>
    <row r="16" spans="1:19" ht="23.85" customHeight="1" x14ac:dyDescent="0.25">
      <c r="A16" s="37">
        <v>16</v>
      </c>
      <c r="B16" s="13">
        <v>38200</v>
      </c>
      <c r="C16" s="14">
        <v>50700</v>
      </c>
      <c r="D16" s="15">
        <v>63100</v>
      </c>
      <c r="E16" s="22">
        <f t="shared" si="2"/>
        <v>3183.33</v>
      </c>
      <c r="F16" s="23">
        <f t="shared" si="3"/>
        <v>4225</v>
      </c>
      <c r="G16" s="24">
        <f t="shared" si="4"/>
        <v>5258.33</v>
      </c>
      <c r="H16" s="30">
        <f t="shared" si="5"/>
        <v>18.3</v>
      </c>
      <c r="I16" s="31">
        <f t="shared" si="6"/>
        <v>24.28</v>
      </c>
      <c r="J16" s="40">
        <f t="shared" si="7"/>
        <v>30.22</v>
      </c>
      <c r="K16" s="35">
        <f t="shared" si="8"/>
        <v>44425</v>
      </c>
      <c r="L16" s="45">
        <f t="shared" si="9"/>
        <v>3702</v>
      </c>
      <c r="M16" s="48">
        <f t="shared" si="10"/>
        <v>21.276340996168582</v>
      </c>
      <c r="N16" s="43">
        <f t="shared" si="11"/>
        <v>0.65</v>
      </c>
    </row>
    <row r="17" spans="1:14" ht="23.85" customHeight="1" thickBot="1" x14ac:dyDescent="0.3">
      <c r="A17" s="37">
        <v>15</v>
      </c>
      <c r="B17" s="16">
        <v>34700</v>
      </c>
      <c r="C17" s="17">
        <v>46100</v>
      </c>
      <c r="D17" s="18">
        <v>57400</v>
      </c>
      <c r="E17" s="25">
        <f t="shared" si="2"/>
        <v>2891.67</v>
      </c>
      <c r="F17" s="26">
        <f t="shared" si="3"/>
        <v>3841.67</v>
      </c>
      <c r="G17" s="27">
        <f t="shared" si="4"/>
        <v>4783.33</v>
      </c>
      <c r="H17" s="32">
        <f t="shared" si="5"/>
        <v>16.62</v>
      </c>
      <c r="I17" s="33">
        <f t="shared" si="6"/>
        <v>22.08</v>
      </c>
      <c r="J17" s="41">
        <f t="shared" si="7"/>
        <v>27.49</v>
      </c>
      <c r="K17" s="36">
        <f t="shared" si="8"/>
        <v>40375</v>
      </c>
      <c r="L17" s="49">
        <f t="shared" si="9"/>
        <v>3365</v>
      </c>
      <c r="M17" s="50">
        <f t="shared" si="10"/>
        <v>19.336685823754788</v>
      </c>
      <c r="N17" s="44">
        <f t="shared" si="11"/>
        <v>0.65</v>
      </c>
    </row>
    <row r="19" spans="1:14" ht="17.850000000000001" customHeight="1" x14ac:dyDescent="0.25">
      <c r="A19" s="38"/>
    </row>
  </sheetData>
  <pageMargins left="0.45" right="0.45" top="0.75" bottom="0.75" header="0.3" footer="0.3"/>
  <pageSetup scale="88" orientation="landscape" r:id="rId1"/>
  <headerFooter>
    <oddHeader>&amp;C&amp;"Calibri,Bold"&amp;12UCSB CAREER TRACKS SALARY RANGE STRUCTURE (PSS and MSP) - EFFECTIVE JULY 2020
&amp;"Calibri,Italic"No change to structure from prior year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Salary Ranges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Kathryn P.</dc:creator>
  <cp:lastModifiedBy>Moore, Kathryn P.</cp:lastModifiedBy>
  <cp:lastPrinted>2020-08-07T23:33:51Z</cp:lastPrinted>
  <dcterms:created xsi:type="dcterms:W3CDTF">2018-03-08T20:15:43Z</dcterms:created>
  <dcterms:modified xsi:type="dcterms:W3CDTF">2020-08-07T23:33:55Z</dcterms:modified>
</cp:coreProperties>
</file>